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6555" activeTab="2"/>
  </bookViews>
  <sheets>
    <sheet name="收支預計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  <definedName name="_xlnm.Print_Area" localSheetId="0">'收支預計表'!$A$1:$G$37</definedName>
    <definedName name="_xlnm.Print_Area" localSheetId="2">'現金流量表'!$A$1:$C$35</definedName>
    <definedName name="_xlnm.Print_Area" localSheetId="1">'餘絀撥補表'!$A$1:$G$23</definedName>
  </definedNames>
  <calcPr fullCalcOnLoad="1"/>
</workbook>
</file>

<file path=xl/sharedStrings.xml><?xml version="1.0" encoding="utf-8"?>
<sst xmlns="http://schemas.openxmlformats.org/spreadsheetml/2006/main" count="70" uniqueCount="49">
  <si>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</si>
  <si>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</si>
  <si>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</si>
  <si>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</si>
  <si>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</si>
  <si>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</si>
  <si>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</si>
  <si>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分配之部</t>
  </si>
  <si>
    <t>　賸餘撥充基金數</t>
  </si>
  <si>
    <t>業務活動之現金流量</t>
  </si>
  <si>
    <t>　調整非現金項目</t>
  </si>
  <si>
    <t>　　業務活動之淨現金流入（流出－）</t>
  </si>
  <si>
    <t>投資活動之現金流量</t>
  </si>
  <si>
    <t>　　投資活動之淨現金流入（流出－）</t>
  </si>
  <si>
    <t>現金及約當現金之淨增（淨減－）</t>
  </si>
  <si>
    <t>期初現金及約當現金</t>
  </si>
  <si>
    <t>期末現金及約當現金</t>
  </si>
  <si>
    <t>未分配賸餘</t>
  </si>
  <si>
    <t>公 務 人 員 退 休 撫 卹 基 金 收 支 餘 絀 表</t>
  </si>
  <si>
    <t>比較增減(-)</t>
  </si>
  <si>
    <t>總收入</t>
  </si>
  <si>
    <t>　財務收入</t>
  </si>
  <si>
    <t>總支出</t>
  </si>
  <si>
    <t>　財務支出</t>
  </si>
  <si>
    <t>本期賸餘（短絀－）</t>
  </si>
  <si>
    <t>公 務 人 員 退 休 撫 卹 基 金 餘 絀 撥 補 表</t>
  </si>
  <si>
    <t>項目</t>
  </si>
  <si>
    <t>　本期賸餘</t>
  </si>
  <si>
    <t>　前期未分配賸餘</t>
  </si>
  <si>
    <t>公 務 人 員 退 休 撫 卹 基 金 現 金 流 量 表</t>
  </si>
  <si>
    <t>　本期賸餘（短絀－）</t>
  </si>
  <si>
    <t>融資活動之現金流量</t>
  </si>
  <si>
    <t>　基金收繳數</t>
  </si>
  <si>
    <t>　基金給付數</t>
  </si>
  <si>
    <t>　　融資活動之淨現金流入（流出－）</t>
  </si>
  <si>
    <t>　其他作業外支出</t>
  </si>
  <si>
    <t xml:space="preserve">  減少長期應收帳款</t>
  </si>
  <si>
    <t xml:space="preserve">  減少備供出售金融資產</t>
  </si>
  <si>
    <t xml:space="preserve">  增加無活絡市場之債劵投資</t>
  </si>
  <si>
    <t>　其他作業外收入</t>
  </si>
  <si>
    <t>其他綜合損益</t>
  </si>
  <si>
    <t>本期綜合損益</t>
  </si>
  <si>
    <t>-</t>
  </si>
  <si>
    <r>
      <t>中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華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國</t>
    </r>
    <r>
      <rPr>
        <b/>
        <sz val="14"/>
        <color indexed="8"/>
        <rFont val="Times New Roman"/>
        <family val="1"/>
      </rPr>
      <t xml:space="preserve"> 106 </t>
    </r>
    <r>
      <rPr>
        <b/>
        <sz val="14"/>
        <color indexed="8"/>
        <rFont val="華康粗明體"/>
        <family val="3"/>
      </rPr>
      <t>年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度</t>
    </r>
  </si>
  <si>
    <r>
      <t>　　　　　　　　　中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華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國</t>
    </r>
    <r>
      <rPr>
        <b/>
        <sz val="14"/>
        <color indexed="8"/>
        <rFont val="Times New Roman"/>
        <family val="1"/>
      </rPr>
      <t xml:space="preserve"> 106 </t>
    </r>
    <r>
      <rPr>
        <b/>
        <sz val="14"/>
        <color indexed="8"/>
        <rFont val="華康粗明體"/>
        <family val="3"/>
      </rPr>
      <t>年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度</t>
    </r>
  </si>
  <si>
    <t xml:space="preserve">  其他財務支出</t>
  </si>
  <si>
    <t xml:space="preserve">  減少委託經營</t>
  </si>
  <si>
    <t xml:space="preserve">  減少中期放款</t>
  </si>
  <si>
    <t>　增加持有至到期日金融資產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</si>
</sst>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華康中明體"/>
      <family val="3"/>
    </font>
    <font>
      <sz val="12"/>
      <color indexed="8"/>
      <name val="新細明體"/>
      <family val="1"/>
    </font>
    <font>
      <b/>
      <sz val="12"/>
      <color indexed="8"/>
      <name val="華康粗明體"/>
      <family val="3"/>
    </font>
    <font>
      <sz val="12"/>
      <color indexed="8"/>
      <name val="華康中黑體"/>
      <family val="3"/>
    </font>
    <font>
      <sz val="12"/>
      <color indexed="8"/>
      <name val="華康中明體"/>
      <family val="3"/>
    </font>
    <font>
      <sz val="20"/>
      <color indexed="8"/>
      <name val="華康中黑體"/>
      <family val="3"/>
    </font>
    <font>
      <b/>
      <sz val="14"/>
      <color indexed="8"/>
      <name val="華康粗明體"/>
      <family val="3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新細明體"/>
      <family val="1"/>
    </font>
    <font>
      <sz val="16"/>
      <color indexed="8"/>
      <name val="華康中黑體"/>
      <family val="3"/>
    </font>
    <font>
      <sz val="12"/>
      <color indexed="8"/>
      <name val="華康粗明體"/>
      <family val="3"/>
    </font>
    <font>
      <sz val="18"/>
      <color indexed="8"/>
      <name val="華康中黑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9" fontId="7" fillId="0" borderId="0" xfId="0" applyNumberFormat="1" applyFont="1" applyBorder="1" applyAlignment="1" applyProtection="1">
      <alignment vertical="center"/>
      <protection locked="0"/>
    </xf>
    <xf numFmtId="179" fontId="7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179" fontId="6" fillId="0" borderId="3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horizontal="right"/>
    </xf>
    <xf numFmtId="0" fontId="10" fillId="0" borderId="4" xfId="0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7" fontId="16" fillId="0" borderId="1" xfId="0" applyNumberFormat="1" applyFont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177" fontId="17" fillId="0" borderId="6" xfId="0" applyNumberFormat="1" applyFont="1" applyBorder="1" applyAlignment="1" applyProtection="1">
      <alignment vertical="center"/>
      <protection locked="0"/>
    </xf>
    <xf numFmtId="176" fontId="17" fillId="0" borderId="6" xfId="0" applyNumberFormat="1" applyFont="1" applyBorder="1" applyAlignment="1">
      <alignment vertical="center"/>
    </xf>
    <xf numFmtId="177" fontId="16" fillId="0" borderId="6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6" fontId="16" fillId="0" borderId="7" xfId="0" applyNumberFormat="1" applyFont="1" applyBorder="1" applyAlignment="1">
      <alignment vertical="center"/>
    </xf>
    <xf numFmtId="0" fontId="18" fillId="0" borderId="0" xfId="0" applyFont="1" applyAlignment="1">
      <alignment/>
    </xf>
    <xf numFmtId="180" fontId="16" fillId="0" borderId="8" xfId="0" applyNumberFormat="1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80" fontId="17" fillId="0" borderId="8" xfId="0" applyNumberFormat="1" applyFont="1" applyBorder="1" applyAlignment="1">
      <alignment vertical="center"/>
    </xf>
    <xf numFmtId="177" fontId="16" fillId="0" borderId="6" xfId="0" applyNumberFormat="1" applyFont="1" applyBorder="1" applyAlignment="1" applyProtection="1">
      <alignment vertical="center"/>
      <protection/>
    </xf>
    <xf numFmtId="181" fontId="17" fillId="0" borderId="6" xfId="0" applyNumberFormat="1" applyFont="1" applyBorder="1" applyAlignment="1">
      <alignment vertical="center"/>
    </xf>
    <xf numFmtId="181" fontId="16" fillId="0" borderId="6" xfId="0" applyNumberFormat="1" applyFont="1" applyBorder="1" applyAlignment="1">
      <alignment vertical="center"/>
    </xf>
    <xf numFmtId="181" fontId="16" fillId="0" borderId="7" xfId="0" applyNumberFormat="1" applyFont="1" applyBorder="1" applyAlignment="1">
      <alignment vertical="center"/>
    </xf>
    <xf numFmtId="180" fontId="16" fillId="0" borderId="9" xfId="0" applyNumberFormat="1" applyFont="1" applyBorder="1" applyAlignment="1">
      <alignment vertical="center"/>
    </xf>
    <xf numFmtId="0" fontId="9" fillId="0" borderId="2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distributed" vertical="center"/>
    </xf>
    <xf numFmtId="179" fontId="16" fillId="0" borderId="6" xfId="0" applyNumberFormat="1" applyFont="1" applyBorder="1" applyAlignment="1">
      <alignment vertical="center"/>
    </xf>
    <xf numFmtId="178" fontId="17" fillId="0" borderId="6" xfId="0" applyNumberFormat="1" applyFont="1" applyBorder="1" applyAlignment="1" applyProtection="1">
      <alignment vertical="center"/>
      <protection locked="0"/>
    </xf>
    <xf numFmtId="180" fontId="16" fillId="0" borderId="6" xfId="0" applyNumberFormat="1" applyFont="1" applyBorder="1" applyAlignment="1">
      <alignment vertical="center"/>
    </xf>
    <xf numFmtId="180" fontId="17" fillId="0" borderId="6" xfId="0" applyNumberFormat="1" applyFont="1" applyBorder="1" applyAlignment="1">
      <alignment vertical="center"/>
    </xf>
    <xf numFmtId="176" fontId="16" fillId="0" borderId="8" xfId="0" applyNumberFormat="1" applyFont="1" applyBorder="1" applyAlignment="1">
      <alignment vertical="center"/>
    </xf>
    <xf numFmtId="179" fontId="17" fillId="0" borderId="6" xfId="0" applyNumberFormat="1" applyFont="1" applyBorder="1" applyAlignment="1">
      <alignment vertical="center"/>
    </xf>
    <xf numFmtId="176" fontId="17" fillId="0" borderId="8" xfId="0" applyNumberFormat="1" applyFont="1" applyBorder="1" applyAlignment="1">
      <alignment vertical="center"/>
    </xf>
    <xf numFmtId="178" fontId="16" fillId="0" borderId="6" xfId="0" applyNumberFormat="1" applyFont="1" applyBorder="1" applyAlignment="1">
      <alignment vertical="center"/>
    </xf>
    <xf numFmtId="179" fontId="17" fillId="0" borderId="6" xfId="0" applyNumberFormat="1" applyFont="1" applyBorder="1" applyAlignment="1" applyProtection="1">
      <alignment vertical="center"/>
      <protection locked="0"/>
    </xf>
    <xf numFmtId="182" fontId="16" fillId="0" borderId="6" xfId="0" applyNumberFormat="1" applyFont="1" applyBorder="1" applyAlignment="1">
      <alignment vertical="center"/>
    </xf>
    <xf numFmtId="182" fontId="17" fillId="0" borderId="6" xfId="0" applyNumberFormat="1" applyFont="1" applyBorder="1" applyAlignment="1">
      <alignment vertical="center"/>
    </xf>
    <xf numFmtId="178" fontId="16" fillId="0" borderId="7" xfId="0" applyNumberFormat="1" applyFont="1" applyBorder="1" applyAlignment="1">
      <alignment vertical="center"/>
    </xf>
    <xf numFmtId="180" fontId="16" fillId="0" borderId="7" xfId="0" applyNumberFormat="1" applyFont="1" applyBorder="1" applyAlignment="1">
      <alignment vertical="center"/>
    </xf>
    <xf numFmtId="179" fontId="16" fillId="0" borderId="7" xfId="0" applyNumberFormat="1" applyFont="1" applyBorder="1" applyAlignment="1">
      <alignment vertical="center"/>
    </xf>
    <xf numFmtId="182" fontId="16" fillId="0" borderId="7" xfId="0" applyNumberFormat="1" applyFont="1" applyBorder="1" applyAlignment="1">
      <alignment vertical="center"/>
    </xf>
    <xf numFmtId="176" fontId="16" fillId="0" borderId="9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179" fontId="17" fillId="0" borderId="10" xfId="0" applyNumberFormat="1" applyFont="1" applyBorder="1" applyAlignment="1">
      <alignment vertical="center"/>
    </xf>
    <xf numFmtId="179" fontId="17" fillId="0" borderId="0" xfId="0" applyNumberFormat="1" applyFont="1" applyBorder="1" applyAlignment="1" applyProtection="1">
      <alignment vertical="center"/>
      <protection locked="0"/>
    </xf>
    <xf numFmtId="179" fontId="17" fillId="0" borderId="0" xfId="0" applyNumberFormat="1" applyFont="1" applyBorder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6" fillId="0" borderId="0" xfId="0" applyNumberFormat="1" applyFont="1" applyBorder="1" applyAlignment="1" applyProtection="1">
      <alignment vertical="center"/>
      <protection locked="0"/>
    </xf>
    <xf numFmtId="179" fontId="16" fillId="0" borderId="0" xfId="0" applyNumberFormat="1" applyFont="1" applyBorder="1" applyAlignment="1" applyProtection="1">
      <alignment vertical="center"/>
      <protection/>
    </xf>
    <xf numFmtId="177" fontId="17" fillId="0" borderId="6" xfId="0" applyNumberFormat="1" applyFont="1" applyBorder="1" applyAlignment="1" applyProtection="1">
      <alignment horizontal="right" vertical="center"/>
      <protection locked="0"/>
    </xf>
    <xf numFmtId="176" fontId="17" fillId="0" borderId="6" xfId="0" applyNumberFormat="1" applyFont="1" applyBorder="1" applyAlignment="1">
      <alignment horizontal="right" vertical="center"/>
    </xf>
    <xf numFmtId="177" fontId="17" fillId="0" borderId="6" xfId="0" applyNumberFormat="1" applyFont="1" applyBorder="1" applyAlignment="1">
      <alignment horizontal="right" vertical="center"/>
    </xf>
    <xf numFmtId="176" fontId="16" fillId="0" borderId="11" xfId="0" applyNumberFormat="1" applyFont="1" applyBorder="1" applyAlignment="1">
      <alignment vertical="center"/>
    </xf>
    <xf numFmtId="177" fontId="17" fillId="0" borderId="8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 applyProtection="1">
      <alignment horizontal="distributed"/>
      <protection locked="0"/>
    </xf>
    <xf numFmtId="0" fontId="5" fillId="0" borderId="12" xfId="0" applyFont="1" applyBorder="1" applyAlignment="1">
      <alignment horizontal="distributed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 applyProtection="1">
      <alignment horizontal="distributed" vertical="center" wrapText="1"/>
      <protection/>
    </xf>
    <xf numFmtId="0" fontId="10" fillId="0" borderId="17" xfId="0" applyFont="1" applyBorder="1" applyAlignment="1" applyProtection="1">
      <alignment horizontal="distributed" vertical="center" wrapText="1"/>
      <protection/>
    </xf>
    <xf numFmtId="0" fontId="14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9" fillId="0" borderId="12" xfId="0" applyFont="1" applyBorder="1" applyAlignment="1">
      <alignment horizontal="left" wrapText="1"/>
    </xf>
    <xf numFmtId="0" fontId="10" fillId="0" borderId="2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SheetLayoutView="100" workbookViewId="0" topLeftCell="A11">
      <selection activeCell="A26" sqref="A26:IV26"/>
    </sheetView>
  </sheetViews>
  <sheetFormatPr defaultColWidth="9.00390625" defaultRowHeight="16.5"/>
  <cols>
    <col min="1" max="1" width="23.125" style="2" customWidth="1"/>
    <col min="2" max="2" width="14.375" style="2" customWidth="1"/>
    <col min="3" max="3" width="9.375" style="2" customWidth="1"/>
    <col min="4" max="4" width="14.125" style="2" customWidth="1"/>
    <col min="5" max="5" width="9.375" style="2" customWidth="1"/>
    <col min="6" max="6" width="14.125" style="2" customWidth="1"/>
    <col min="7" max="7" width="9.50390625" style="2" customWidth="1"/>
    <col min="8" max="16384" width="8.875" style="1" customWidth="1"/>
  </cols>
  <sheetData>
    <row r="1" spans="1:7" s="2" customFormat="1" ht="26.25" customHeight="1">
      <c r="A1" s="81" t="s">
        <v>18</v>
      </c>
      <c r="B1" s="81"/>
      <c r="C1" s="81"/>
      <c r="D1" s="81"/>
      <c r="E1" s="81"/>
      <c r="F1" s="81"/>
      <c r="G1" s="81"/>
    </row>
    <row r="2" spans="2:7" s="71" customFormat="1" ht="16.5" customHeight="1" thickBot="1">
      <c r="B2" s="87" t="s">
        <v>43</v>
      </c>
      <c r="C2" s="88"/>
      <c r="D2" s="88"/>
      <c r="E2" s="88"/>
      <c r="G2" s="12" t="s">
        <v>0</v>
      </c>
    </row>
    <row r="3" spans="1:7" s="2" customFormat="1" ht="21" customHeight="1">
      <c r="A3" s="82" t="s">
        <v>1</v>
      </c>
      <c r="B3" s="84" t="s">
        <v>2</v>
      </c>
      <c r="C3" s="84"/>
      <c r="D3" s="84" t="s">
        <v>3</v>
      </c>
      <c r="E3" s="84"/>
      <c r="F3" s="85" t="s">
        <v>19</v>
      </c>
      <c r="G3" s="86"/>
    </row>
    <row r="4" spans="1:7" s="2" customFormat="1" ht="21" customHeight="1">
      <c r="A4" s="83"/>
      <c r="B4" s="13" t="s">
        <v>4</v>
      </c>
      <c r="C4" s="14" t="s">
        <v>5</v>
      </c>
      <c r="D4" s="13" t="s">
        <v>4</v>
      </c>
      <c r="E4" s="14" t="s">
        <v>5</v>
      </c>
      <c r="F4" s="13" t="s">
        <v>4</v>
      </c>
      <c r="G4" s="15" t="s">
        <v>5</v>
      </c>
    </row>
    <row r="5" spans="1:7" ht="20.25" customHeight="1">
      <c r="A5" s="3" t="s">
        <v>20</v>
      </c>
      <c r="B5" s="16">
        <f>IF(SUM(B6:B7)=0,0,SUM(B6:B7))</f>
        <v>22087799</v>
      </c>
      <c r="C5" s="17">
        <f aca="true" t="shared" si="0" ref="C5:C14">IF(OR($B$5=0,B5=0),0,IF(ROUND((B5/$B$5*10000),0)=0,0,ROUND((B5/$B$5)*100,2)))</f>
        <v>100</v>
      </c>
      <c r="D5" s="16">
        <f>IF(SUM(D6:D7)=0,0,SUM(D6:D7))</f>
        <v>24702313</v>
      </c>
      <c r="E5" s="17">
        <f aca="true" t="shared" si="1" ref="E5:E14">IF(OR($D$5=0,D5=0),0,IF(ROUND((D5/$D$5*10000),0)=0,0,ROUND((D5/$D$5)*100,2)))</f>
        <v>100</v>
      </c>
      <c r="F5" s="20">
        <f aca="true" t="shared" si="2" ref="F5:F11">B5-D5</f>
        <v>-2614514</v>
      </c>
      <c r="G5" s="24">
        <f aca="true" t="shared" si="3" ref="G5:G12">IF(OR(D5=0,F5=0),0,IF(ROUND((F5/D5*10000),0)=0,0,ABS(ROUND((F5/D5)*100,2))))</f>
        <v>10.58</v>
      </c>
    </row>
    <row r="6" spans="1:7" ht="20.25" customHeight="1">
      <c r="A6" s="4" t="s">
        <v>21</v>
      </c>
      <c r="B6" s="18">
        <v>22087799</v>
      </c>
      <c r="C6" s="19">
        <f t="shared" si="0"/>
        <v>100</v>
      </c>
      <c r="D6" s="18">
        <v>24702313</v>
      </c>
      <c r="E6" s="19">
        <f t="shared" si="1"/>
        <v>100</v>
      </c>
      <c r="F6" s="25">
        <f t="shared" si="2"/>
        <v>-2614514</v>
      </c>
      <c r="G6" s="26">
        <f t="shared" si="3"/>
        <v>10.58</v>
      </c>
    </row>
    <row r="7" spans="1:7" ht="20.25" customHeight="1">
      <c r="A7" s="4" t="s">
        <v>39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5">
        <f t="shared" si="2"/>
        <v>0</v>
      </c>
      <c r="G7" s="26">
        <f t="shared" si="3"/>
        <v>0</v>
      </c>
    </row>
    <row r="8" spans="1:7" ht="20.25" customHeight="1">
      <c r="A8" s="3" t="s">
        <v>22</v>
      </c>
      <c r="B8" s="16">
        <f>IF(SUM(B9:B11)=0,0,SUM(B9:B11))</f>
        <v>1280291</v>
      </c>
      <c r="C8" s="17">
        <f t="shared" si="0"/>
        <v>5.8</v>
      </c>
      <c r="D8" s="16">
        <f>IF(SUM(D9:D11)=0,0,SUM(D9:D11))</f>
        <v>1394492</v>
      </c>
      <c r="E8" s="17">
        <f t="shared" si="1"/>
        <v>5.65</v>
      </c>
      <c r="F8" s="20">
        <f t="shared" si="2"/>
        <v>-114201</v>
      </c>
      <c r="G8" s="24">
        <f t="shared" si="3"/>
        <v>8.19</v>
      </c>
    </row>
    <row r="9" spans="1:7" ht="20.25" customHeight="1">
      <c r="A9" s="4" t="s">
        <v>23</v>
      </c>
      <c r="B9" s="18">
        <v>559717</v>
      </c>
      <c r="C9" s="19">
        <f t="shared" si="0"/>
        <v>2.53</v>
      </c>
      <c r="D9" s="18">
        <v>624296</v>
      </c>
      <c r="E9" s="19">
        <f t="shared" si="1"/>
        <v>2.53</v>
      </c>
      <c r="F9" s="25">
        <f t="shared" si="2"/>
        <v>-64579</v>
      </c>
      <c r="G9" s="26">
        <f t="shared" si="3"/>
        <v>10.34</v>
      </c>
    </row>
    <row r="10" spans="1:7" ht="20.25" customHeight="1">
      <c r="A10" s="4" t="s">
        <v>45</v>
      </c>
      <c r="B10" s="18">
        <v>720512</v>
      </c>
      <c r="C10" s="19">
        <f t="shared" si="0"/>
        <v>3.26</v>
      </c>
      <c r="D10" s="18">
        <v>770133</v>
      </c>
      <c r="E10" s="19">
        <f t="shared" si="1"/>
        <v>3.12</v>
      </c>
      <c r="F10" s="25">
        <f t="shared" si="2"/>
        <v>-49621</v>
      </c>
      <c r="G10" s="26">
        <f t="shared" si="3"/>
        <v>6.44</v>
      </c>
    </row>
    <row r="11" spans="1:7" ht="20.25" customHeight="1">
      <c r="A11" s="4" t="s">
        <v>35</v>
      </c>
      <c r="B11" s="18">
        <v>62</v>
      </c>
      <c r="C11" s="19">
        <f t="shared" si="0"/>
        <v>0</v>
      </c>
      <c r="D11" s="18">
        <v>63</v>
      </c>
      <c r="E11" s="19">
        <f t="shared" si="1"/>
        <v>0</v>
      </c>
      <c r="F11" s="25">
        <f t="shared" si="2"/>
        <v>-1</v>
      </c>
      <c r="G11" s="26">
        <f>IF(OR(D11=0,F11=0),0,IF(ROUND((F11/D11*10000),0)=0,0,ABS(ROUND((F11/D11)*100,2))))</f>
        <v>1.59</v>
      </c>
    </row>
    <row r="12" spans="1:7" ht="20.25" customHeight="1">
      <c r="A12" s="3" t="s">
        <v>24</v>
      </c>
      <c r="B12" s="16">
        <f>IF((B5-B8)=0,0,B5-B8)</f>
        <v>20807508</v>
      </c>
      <c r="C12" s="17">
        <f t="shared" si="0"/>
        <v>94.2</v>
      </c>
      <c r="D12" s="16">
        <f>IF((D5-D8)=0,0,D5-D8)</f>
        <v>23307821</v>
      </c>
      <c r="E12" s="17">
        <f t="shared" si="1"/>
        <v>94.35</v>
      </c>
      <c r="F12" s="27">
        <f>IF(OR(AND(B12&lt;0,D12&gt;=0),AND(B12&gt;0,D12&lt;=0)),0,B12-D12)</f>
        <v>-2500313</v>
      </c>
      <c r="G12" s="24">
        <f t="shared" si="3"/>
        <v>10.73</v>
      </c>
    </row>
    <row r="13" spans="1:7" ht="18.75" customHeight="1">
      <c r="A13" s="3" t="s">
        <v>40</v>
      </c>
      <c r="B13" s="16">
        <v>0</v>
      </c>
      <c r="C13" s="16">
        <f t="shared" si="0"/>
        <v>0</v>
      </c>
      <c r="D13" s="16">
        <v>0</v>
      </c>
      <c r="E13" s="16">
        <f t="shared" si="1"/>
        <v>0</v>
      </c>
      <c r="F13" s="16">
        <f>B13-D13</f>
        <v>0</v>
      </c>
      <c r="G13" s="24">
        <f>IF(OR(D13=0,F13=0),0,IF(ROUND((F13/D13*10000),0)=0,0,ABS(ROUND((F13/D13)*100,2))))</f>
        <v>0</v>
      </c>
    </row>
    <row r="14" spans="1:7" ht="18.75" customHeight="1">
      <c r="A14" s="3" t="s">
        <v>41</v>
      </c>
      <c r="B14" s="16">
        <f>IF(SUM(B12:B13)=0,0,SUM(B12:B13))</f>
        <v>20807508</v>
      </c>
      <c r="C14" s="17">
        <f t="shared" si="0"/>
        <v>94.2</v>
      </c>
      <c r="D14" s="16">
        <f>IF(SUM(D12:D13)=0,0,SUM(D12:D13))</f>
        <v>23307821</v>
      </c>
      <c r="E14" s="17">
        <f t="shared" si="1"/>
        <v>94.35</v>
      </c>
      <c r="F14" s="20">
        <f>B14-D14</f>
        <v>-2500313</v>
      </c>
      <c r="G14" s="24">
        <f>IF(OR(D14=0,F14=0),0,IF(ROUND((F14/D14*10000),0)=0,0,ABS(ROUND((F14/D14)*100,2))))</f>
        <v>10.73</v>
      </c>
    </row>
    <row r="15" spans="1:7" ht="18.75" customHeight="1">
      <c r="A15" s="4"/>
      <c r="B15" s="18"/>
      <c r="C15" s="19"/>
      <c r="D15" s="18"/>
      <c r="E15" s="19"/>
      <c r="F15" s="28"/>
      <c r="G15" s="26"/>
    </row>
    <row r="16" spans="1:7" ht="18.75" customHeight="1">
      <c r="A16" s="4"/>
      <c r="B16" s="18"/>
      <c r="C16" s="19"/>
      <c r="D16" s="18"/>
      <c r="E16" s="19"/>
      <c r="F16" s="28"/>
      <c r="G16" s="26"/>
    </row>
    <row r="17" spans="1:7" ht="18.75" customHeight="1">
      <c r="A17" s="4"/>
      <c r="B17" s="18"/>
      <c r="C17" s="19"/>
      <c r="D17" s="18"/>
      <c r="E17" s="19"/>
      <c r="F17" s="28"/>
      <c r="G17" s="26"/>
    </row>
    <row r="18" spans="1:7" ht="18.75" customHeight="1">
      <c r="A18" s="4"/>
      <c r="B18" s="18"/>
      <c r="C18" s="19"/>
      <c r="D18" s="18"/>
      <c r="E18" s="19"/>
      <c r="F18" s="28"/>
      <c r="G18" s="26"/>
    </row>
    <row r="19" spans="1:7" ht="18.75" customHeight="1">
      <c r="A19" s="4"/>
      <c r="B19" s="18"/>
      <c r="C19" s="19"/>
      <c r="D19" s="18"/>
      <c r="E19" s="19"/>
      <c r="F19" s="28"/>
      <c r="G19" s="26"/>
    </row>
    <row r="20" spans="1:7" ht="18.75" customHeight="1">
      <c r="A20" s="4"/>
      <c r="B20" s="18"/>
      <c r="C20" s="19"/>
      <c r="D20" s="18"/>
      <c r="E20" s="19"/>
      <c r="F20" s="28"/>
      <c r="G20" s="26"/>
    </row>
    <row r="21" spans="1:7" ht="18.75" customHeight="1">
      <c r="A21" s="4"/>
      <c r="B21" s="18"/>
      <c r="C21" s="19"/>
      <c r="D21" s="18"/>
      <c r="E21" s="19"/>
      <c r="F21" s="28"/>
      <c r="G21" s="26"/>
    </row>
    <row r="22" spans="1:7" ht="18.75" customHeight="1">
      <c r="A22" s="4"/>
      <c r="B22" s="18"/>
      <c r="C22" s="19"/>
      <c r="D22" s="18"/>
      <c r="E22" s="19"/>
      <c r="F22" s="28"/>
      <c r="G22" s="26"/>
    </row>
    <row r="23" spans="1:7" ht="18.75" customHeight="1">
      <c r="A23" s="4"/>
      <c r="B23" s="18"/>
      <c r="C23" s="19"/>
      <c r="D23" s="18"/>
      <c r="E23" s="19"/>
      <c r="F23" s="28"/>
      <c r="G23" s="26"/>
    </row>
    <row r="24" spans="1:7" ht="18.75" customHeight="1">
      <c r="A24" s="4"/>
      <c r="B24" s="18"/>
      <c r="C24" s="19"/>
      <c r="D24" s="18"/>
      <c r="E24" s="19"/>
      <c r="F24" s="28"/>
      <c r="G24" s="26"/>
    </row>
    <row r="25" spans="1:7" ht="18.75" customHeight="1">
      <c r="A25" s="4"/>
      <c r="B25" s="18"/>
      <c r="C25" s="19"/>
      <c r="D25" s="18"/>
      <c r="E25" s="19"/>
      <c r="F25" s="28"/>
      <c r="G25" s="26"/>
    </row>
    <row r="26" spans="1:7" ht="18.75" customHeight="1">
      <c r="A26" s="4"/>
      <c r="B26" s="18"/>
      <c r="C26" s="19"/>
      <c r="D26" s="18"/>
      <c r="E26" s="19"/>
      <c r="F26" s="28"/>
      <c r="G26" s="26"/>
    </row>
    <row r="27" spans="1:7" ht="18.75" customHeight="1">
      <c r="A27" s="4"/>
      <c r="B27" s="18"/>
      <c r="C27" s="19"/>
      <c r="D27" s="18"/>
      <c r="E27" s="19"/>
      <c r="F27" s="28"/>
      <c r="G27" s="26"/>
    </row>
    <row r="28" spans="1:7" ht="18.75" customHeight="1">
      <c r="A28" s="4"/>
      <c r="B28" s="18"/>
      <c r="C28" s="19"/>
      <c r="D28" s="18"/>
      <c r="E28" s="19"/>
      <c r="F28" s="28"/>
      <c r="G28" s="26"/>
    </row>
    <row r="29" spans="1:7" ht="18.75" customHeight="1">
      <c r="A29" s="4"/>
      <c r="B29" s="18"/>
      <c r="C29" s="19"/>
      <c r="D29" s="18"/>
      <c r="E29" s="19"/>
      <c r="F29" s="28"/>
      <c r="G29" s="26"/>
    </row>
    <row r="30" spans="1:7" ht="18.75" customHeight="1">
      <c r="A30" s="4"/>
      <c r="B30" s="18"/>
      <c r="C30" s="19"/>
      <c r="D30" s="18"/>
      <c r="E30" s="19"/>
      <c r="F30" s="28"/>
      <c r="G30" s="26"/>
    </row>
    <row r="31" spans="1:7" ht="18.75" customHeight="1">
      <c r="A31" s="3"/>
      <c r="B31" s="20"/>
      <c r="C31" s="17"/>
      <c r="D31" s="20"/>
      <c r="E31" s="17"/>
      <c r="F31" s="29"/>
      <c r="G31" s="24"/>
    </row>
    <row r="32" spans="1:7" ht="18.75" customHeight="1">
      <c r="A32" s="3"/>
      <c r="B32" s="20"/>
      <c r="C32" s="17"/>
      <c r="D32" s="20"/>
      <c r="E32" s="17"/>
      <c r="F32" s="29"/>
      <c r="G32" s="24"/>
    </row>
    <row r="33" spans="1:7" ht="18.75" customHeight="1">
      <c r="A33" s="3"/>
      <c r="B33" s="20"/>
      <c r="C33" s="17"/>
      <c r="D33" s="20"/>
      <c r="E33" s="17"/>
      <c r="F33" s="29"/>
      <c r="G33" s="24"/>
    </row>
    <row r="34" spans="1:7" ht="21" customHeight="1">
      <c r="A34" s="4"/>
      <c r="B34" s="18"/>
      <c r="C34" s="19"/>
      <c r="D34" s="18"/>
      <c r="E34" s="19"/>
      <c r="F34" s="28"/>
      <c r="G34" s="26"/>
    </row>
    <row r="35" spans="1:7" ht="21.75" customHeight="1">
      <c r="A35" s="4"/>
      <c r="B35" s="18"/>
      <c r="C35" s="19"/>
      <c r="D35" s="18"/>
      <c r="E35" s="19"/>
      <c r="F35" s="28"/>
      <c r="G35" s="26"/>
    </row>
    <row r="36" spans="1:7" ht="30.75" customHeight="1">
      <c r="A36" s="3"/>
      <c r="B36" s="20"/>
      <c r="C36" s="17"/>
      <c r="D36" s="20"/>
      <c r="E36" s="17"/>
      <c r="F36" s="29"/>
      <c r="G36" s="24"/>
    </row>
    <row r="37" spans="1:7" ht="78.75" customHeight="1" thickBot="1">
      <c r="A37" s="5"/>
      <c r="B37" s="21"/>
      <c r="C37" s="22"/>
      <c r="D37" s="21"/>
      <c r="E37" s="22"/>
      <c r="F37" s="30"/>
      <c r="G37" s="31"/>
    </row>
    <row r="38" spans="1:7" ht="9" customHeight="1">
      <c r="A38" s="77"/>
      <c r="B38" s="78"/>
      <c r="C38" s="78"/>
      <c r="D38" s="78"/>
      <c r="E38" s="78"/>
      <c r="F38" s="78"/>
      <c r="G38" s="78"/>
    </row>
    <row r="39" spans="1:7" ht="8.25" customHeight="1">
      <c r="A39" s="79"/>
      <c r="B39" s="79"/>
      <c r="C39" s="79"/>
      <c r="D39" s="79"/>
      <c r="E39" s="79"/>
      <c r="F39" s="79"/>
      <c r="G39" s="79"/>
    </row>
    <row r="40" spans="1:7" ht="15.75" customHeight="1">
      <c r="A40" s="80"/>
      <c r="B40" s="80"/>
      <c r="C40" s="80"/>
      <c r="D40" s="80"/>
      <c r="E40" s="80"/>
      <c r="F40" s="80"/>
      <c r="G40" s="80"/>
    </row>
    <row r="41" ht="15.75" customHeight="1">
      <c r="A41" s="75"/>
    </row>
    <row r="42" ht="15.75" customHeight="1"/>
    <row r="43" ht="16.5">
      <c r="B43" s="23"/>
    </row>
  </sheetData>
  <mergeCells count="9">
    <mergeCell ref="A38:G38"/>
    <mergeCell ref="A39:G39"/>
    <mergeCell ref="A40:G40"/>
    <mergeCell ref="A1:G1"/>
    <mergeCell ref="A3:A4"/>
    <mergeCell ref="B3:C3"/>
    <mergeCell ref="D3:E3"/>
    <mergeCell ref="F3:G3"/>
    <mergeCell ref="B2:E2"/>
  </mergeCells>
  <printOptions/>
  <pageMargins left="0.5118110236220472" right="0.35433070866141736" top="0.6692913385826772" bottom="0.3937007874015748" header="0.3937007874015748" footer="0.70866141732283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SheetLayoutView="100" workbookViewId="0" topLeftCell="A7">
      <selection activeCell="B10" sqref="B10"/>
    </sheetView>
  </sheetViews>
  <sheetFormatPr defaultColWidth="9.00390625" defaultRowHeight="16.5"/>
  <cols>
    <col min="1" max="1" width="24.00390625" style="2" customWidth="1"/>
    <col min="2" max="2" width="14.625" style="2" customWidth="1"/>
    <col min="3" max="3" width="8.875" style="2" customWidth="1"/>
    <col min="4" max="4" width="14.625" style="2" customWidth="1"/>
    <col min="5" max="5" width="8.875" style="2" customWidth="1"/>
    <col min="6" max="6" width="14.625" style="2" customWidth="1"/>
    <col min="7" max="7" width="8.50390625" style="2" customWidth="1"/>
    <col min="8" max="16384" width="8.875" style="2" customWidth="1"/>
  </cols>
  <sheetData>
    <row r="1" spans="1:8" ht="26.25" customHeight="1">
      <c r="A1" s="81" t="s">
        <v>25</v>
      </c>
      <c r="B1" s="81"/>
      <c r="C1" s="81"/>
      <c r="D1" s="81"/>
      <c r="E1" s="81"/>
      <c r="F1" s="81"/>
      <c r="G1" s="81"/>
      <c r="H1" s="33"/>
    </row>
    <row r="2" spans="1:7" s="71" customFormat="1" ht="16.5" customHeight="1" thickBot="1">
      <c r="A2" s="74"/>
      <c r="B2" s="90" t="s">
        <v>43</v>
      </c>
      <c r="C2" s="91"/>
      <c r="D2" s="91"/>
      <c r="E2" s="91"/>
      <c r="F2" s="73"/>
      <c r="G2" s="12" t="s">
        <v>0</v>
      </c>
    </row>
    <row r="3" spans="1:7" ht="21" customHeight="1">
      <c r="A3" s="92" t="s">
        <v>26</v>
      </c>
      <c r="B3" s="84" t="s">
        <v>2</v>
      </c>
      <c r="C3" s="84"/>
      <c r="D3" s="84" t="s">
        <v>3</v>
      </c>
      <c r="E3" s="84"/>
      <c r="F3" s="84" t="s">
        <v>19</v>
      </c>
      <c r="G3" s="94"/>
    </row>
    <row r="4" spans="1:7" ht="21" customHeight="1">
      <c r="A4" s="93"/>
      <c r="B4" s="13" t="s">
        <v>4</v>
      </c>
      <c r="C4" s="13" t="s">
        <v>5</v>
      </c>
      <c r="D4" s="13" t="s">
        <v>4</v>
      </c>
      <c r="E4" s="13" t="s">
        <v>5</v>
      </c>
      <c r="F4" s="13" t="s">
        <v>4</v>
      </c>
      <c r="G4" s="34" t="s">
        <v>5</v>
      </c>
    </row>
    <row r="5" spans="1:7" ht="45" customHeight="1">
      <c r="A5" s="3" t="s">
        <v>6</v>
      </c>
      <c r="B5" s="42">
        <f>IF(SUM(B6:B7)=0,0,SUM(B6:B7))</f>
        <v>20807508</v>
      </c>
      <c r="C5" s="37">
        <f aca="true" t="shared" si="0" ref="C5:C10">IF(OR(B5=0,$B$5=0),0,IF(ROUND(B5/$B$5*10000,0)=0,0,ROUND(B5/$B$5*100,2)))</f>
        <v>100</v>
      </c>
      <c r="D5" s="35">
        <f>IF(SUM(D6:D7)=0,0,SUM(D6:D7))</f>
        <v>23307821</v>
      </c>
      <c r="E5" s="37">
        <f aca="true" t="shared" si="1" ref="E5:E10">IF(OR(D5=0,$D$5=0),0,IF(ROUND(D5/$D$5*10000,0)=0,0,ROUND(D5/$D$5*100,2)))</f>
        <v>100</v>
      </c>
      <c r="F5" s="35">
        <f>IF(SUM(F6:F7)=0,0,SUM(F6:F7))</f>
        <v>-2500313</v>
      </c>
      <c r="G5" s="69">
        <f aca="true" t="shared" si="2" ref="G5:G10">IF(OR(D5=0,F5=0),0,IF(ROUND(F5/D5*10000,0)=0,0,ABS(ROUND(F5/D5*100,2))))</f>
        <v>10.73</v>
      </c>
    </row>
    <row r="6" spans="1:7" ht="30.75" customHeight="1">
      <c r="A6" s="4" t="s">
        <v>27</v>
      </c>
      <c r="B6" s="36">
        <v>20807508</v>
      </c>
      <c r="C6" s="38">
        <f t="shared" si="0"/>
        <v>100</v>
      </c>
      <c r="D6" s="36">
        <v>23307821</v>
      </c>
      <c r="E6" s="38">
        <f t="shared" si="1"/>
        <v>100</v>
      </c>
      <c r="F6" s="40">
        <f>IF((B6-D6)=0,0,(B6-D6))</f>
        <v>-2500313</v>
      </c>
      <c r="G6" s="41">
        <f t="shared" si="2"/>
        <v>10.73</v>
      </c>
    </row>
    <row r="7" spans="1:7" ht="30.75" customHeight="1">
      <c r="A7" s="4" t="s">
        <v>28</v>
      </c>
      <c r="B7" s="66">
        <v>0</v>
      </c>
      <c r="C7" s="67" t="s">
        <v>42</v>
      </c>
      <c r="D7" s="66">
        <v>0</v>
      </c>
      <c r="E7" s="67" t="s">
        <v>42</v>
      </c>
      <c r="F7" s="68" t="s">
        <v>42</v>
      </c>
      <c r="G7" s="70" t="s">
        <v>42</v>
      </c>
    </row>
    <row r="8" spans="1:7" ht="45" customHeight="1">
      <c r="A8" s="3" t="s">
        <v>7</v>
      </c>
      <c r="B8" s="42">
        <f>IF(SUM(B9:B9)=0,0,SUM(B9:B9))</f>
        <v>20807508</v>
      </c>
      <c r="C8" s="37">
        <f t="shared" si="0"/>
        <v>100</v>
      </c>
      <c r="D8" s="42">
        <f>IF(SUM(D9:D9)=0,0,SUM(D9:D9))</f>
        <v>23307821</v>
      </c>
      <c r="E8" s="37">
        <f t="shared" si="1"/>
        <v>100</v>
      </c>
      <c r="F8" s="35">
        <f>IF(SUM(F9:F9)=0,0,SUM(F9:F9))</f>
        <v>-2500313</v>
      </c>
      <c r="G8" s="39">
        <f t="shared" si="2"/>
        <v>10.73</v>
      </c>
    </row>
    <row r="9" spans="1:7" ht="30.75" customHeight="1">
      <c r="A9" s="4" t="s">
        <v>8</v>
      </c>
      <c r="B9" s="36">
        <v>20807508</v>
      </c>
      <c r="C9" s="38">
        <f t="shared" si="0"/>
        <v>100</v>
      </c>
      <c r="D9" s="36">
        <v>23307821</v>
      </c>
      <c r="E9" s="38">
        <f t="shared" si="1"/>
        <v>100</v>
      </c>
      <c r="F9" s="40">
        <f>IF((B9-D9)=0,0,(B9-D9))</f>
        <v>-2500313</v>
      </c>
      <c r="G9" s="41">
        <f t="shared" si="2"/>
        <v>10.73</v>
      </c>
    </row>
    <row r="10" spans="1:7" ht="30.75" customHeight="1">
      <c r="A10" s="3" t="s">
        <v>17</v>
      </c>
      <c r="B10" s="42">
        <v>0</v>
      </c>
      <c r="C10" s="37">
        <f t="shared" si="0"/>
        <v>0</v>
      </c>
      <c r="D10" s="42">
        <v>0</v>
      </c>
      <c r="E10" s="37">
        <f t="shared" si="1"/>
        <v>0</v>
      </c>
      <c r="F10" s="35">
        <f>F5-F8</f>
        <v>0</v>
      </c>
      <c r="G10" s="24">
        <f t="shared" si="2"/>
        <v>0</v>
      </c>
    </row>
    <row r="11" spans="1:7" ht="30.75" customHeight="1">
      <c r="A11" s="3"/>
      <c r="B11" s="42"/>
      <c r="C11" s="37"/>
      <c r="D11" s="35"/>
      <c r="E11" s="37"/>
      <c r="F11" s="35"/>
      <c r="G11" s="39"/>
    </row>
    <row r="12" spans="1:7" ht="30.75" customHeight="1">
      <c r="A12" s="4"/>
      <c r="B12" s="36"/>
      <c r="C12" s="38"/>
      <c r="D12" s="43"/>
      <c r="E12" s="38"/>
      <c r="F12" s="40"/>
      <c r="G12" s="41"/>
    </row>
    <row r="13" spans="1:7" ht="30.75" customHeight="1">
      <c r="A13" s="4"/>
      <c r="B13" s="36"/>
      <c r="C13" s="38"/>
      <c r="D13" s="43"/>
      <c r="E13" s="38"/>
      <c r="F13" s="40"/>
      <c r="G13" s="41"/>
    </row>
    <row r="14" spans="1:7" ht="45" customHeight="1">
      <c r="A14" s="3"/>
      <c r="B14" s="42"/>
      <c r="C14" s="37"/>
      <c r="D14" s="35"/>
      <c r="E14" s="37"/>
      <c r="F14" s="44"/>
      <c r="G14" s="39"/>
    </row>
    <row r="15" spans="1:7" ht="45" customHeight="1">
      <c r="A15" s="4"/>
      <c r="B15" s="36"/>
      <c r="C15" s="38"/>
      <c r="D15" s="43"/>
      <c r="E15" s="38"/>
      <c r="F15" s="45"/>
      <c r="G15" s="41"/>
    </row>
    <row r="16" spans="1:7" ht="30" customHeight="1">
      <c r="A16" s="3"/>
      <c r="B16" s="42"/>
      <c r="C16" s="37"/>
      <c r="D16" s="35"/>
      <c r="E16" s="37"/>
      <c r="F16" s="44"/>
      <c r="G16" s="39"/>
    </row>
    <row r="17" spans="2:7" ht="30" customHeight="1">
      <c r="B17" s="36"/>
      <c r="C17" s="38"/>
      <c r="D17" s="43"/>
      <c r="E17" s="38"/>
      <c r="F17" s="45"/>
      <c r="G17" s="41"/>
    </row>
    <row r="18" spans="2:7" ht="72" customHeight="1">
      <c r="B18" s="42"/>
      <c r="C18" s="37"/>
      <c r="D18" s="35"/>
      <c r="E18" s="37"/>
      <c r="F18" s="44"/>
      <c r="G18" s="39"/>
    </row>
    <row r="19" spans="2:7" ht="16.5" customHeight="1">
      <c r="B19" s="36"/>
      <c r="C19" s="38"/>
      <c r="D19" s="43"/>
      <c r="E19" s="38"/>
      <c r="F19" s="45"/>
      <c r="G19" s="41"/>
    </row>
    <row r="20" spans="2:7" ht="21.75" customHeight="1">
      <c r="B20" s="36"/>
      <c r="C20" s="38"/>
      <c r="D20" s="43"/>
      <c r="E20" s="38"/>
      <c r="F20" s="45"/>
      <c r="G20" s="41"/>
    </row>
    <row r="21" spans="1:7" ht="18.75" customHeight="1">
      <c r="A21" s="4"/>
      <c r="B21" s="36"/>
      <c r="C21" s="38"/>
      <c r="D21" s="43"/>
      <c r="E21" s="38"/>
      <c r="F21" s="45"/>
      <c r="G21" s="41"/>
    </row>
    <row r="22" spans="1:7" ht="33" customHeight="1">
      <c r="A22" s="4"/>
      <c r="B22" s="36"/>
      <c r="C22" s="38"/>
      <c r="D22" s="43"/>
      <c r="E22" s="38"/>
      <c r="F22" s="45"/>
      <c r="G22" s="41"/>
    </row>
    <row r="23" spans="1:7" ht="90" customHeight="1" thickBot="1">
      <c r="A23" s="32"/>
      <c r="B23" s="46"/>
      <c r="C23" s="47"/>
      <c r="D23" s="48"/>
      <c r="E23" s="47"/>
      <c r="F23" s="49"/>
      <c r="G23" s="50"/>
    </row>
    <row r="24" spans="1:7" ht="15.75" customHeight="1">
      <c r="A24" s="89"/>
      <c r="B24" s="89"/>
      <c r="C24" s="89"/>
      <c r="D24" s="89"/>
      <c r="E24" s="89"/>
      <c r="F24" s="89"/>
      <c r="G24" s="89"/>
    </row>
    <row r="25" spans="1:7" ht="15.75" customHeight="1">
      <c r="A25" s="76"/>
      <c r="B25" s="76"/>
      <c r="C25" s="76"/>
      <c r="D25" s="76"/>
      <c r="E25" s="76"/>
      <c r="F25" s="76"/>
      <c r="G25" s="76"/>
    </row>
    <row r="26" ht="15.75" customHeight="1"/>
  </sheetData>
  <mergeCells count="7">
    <mergeCell ref="A24:G24"/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6692913385826772" bottom="0.3937007874015748" header="0.3937007874015748" footer="0.7086614173228347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 topLeftCell="A5">
      <selection activeCell="F40" sqref="F40"/>
    </sheetView>
  </sheetViews>
  <sheetFormatPr defaultColWidth="9.00390625" defaultRowHeight="16.5"/>
  <cols>
    <col min="1" max="1" width="45.50390625" style="2" customWidth="1"/>
    <col min="2" max="2" width="23.75390625" style="1" customWidth="1"/>
    <col min="3" max="3" width="24.50390625" style="1" customWidth="1"/>
    <col min="4" max="4" width="13.875" style="1" customWidth="1"/>
    <col min="5" max="5" width="10.875" style="1" customWidth="1"/>
    <col min="6" max="6" width="13.875" style="1" customWidth="1"/>
    <col min="7" max="7" width="10.875" style="1" customWidth="1"/>
    <col min="8" max="16384" width="8.875" style="1" customWidth="1"/>
  </cols>
  <sheetData>
    <row r="1" spans="1:8" s="2" customFormat="1" ht="26.25" customHeight="1">
      <c r="A1" s="81" t="s">
        <v>29</v>
      </c>
      <c r="B1" s="81"/>
      <c r="C1" s="81"/>
      <c r="D1" s="58"/>
      <c r="E1" s="58"/>
      <c r="F1" s="58"/>
      <c r="G1" s="58"/>
      <c r="H1" s="33"/>
    </row>
    <row r="2" spans="1:6" s="71" customFormat="1" ht="18.75" customHeight="1" thickBot="1">
      <c r="A2" s="87" t="s">
        <v>44</v>
      </c>
      <c r="B2" s="87"/>
      <c r="C2" s="59" t="s">
        <v>0</v>
      </c>
      <c r="D2" s="72"/>
      <c r="E2" s="72"/>
      <c r="F2" s="73"/>
    </row>
    <row r="3" spans="1:3" s="2" customFormat="1" ht="21" customHeight="1">
      <c r="A3" s="82" t="s">
        <v>26</v>
      </c>
      <c r="B3" s="96" t="s">
        <v>2</v>
      </c>
      <c r="C3" s="97"/>
    </row>
    <row r="4" spans="1:3" s="2" customFormat="1" ht="21" customHeight="1">
      <c r="A4" s="83"/>
      <c r="B4" s="98"/>
      <c r="C4" s="99"/>
    </row>
    <row r="5" spans="1:7" ht="22.5" customHeight="1">
      <c r="A5" s="51" t="s">
        <v>9</v>
      </c>
      <c r="B5" s="60"/>
      <c r="C5" s="60"/>
      <c r="D5" s="10"/>
      <c r="E5" s="10"/>
      <c r="F5" s="10"/>
      <c r="G5" s="10"/>
    </row>
    <row r="6" spans="1:7" ht="21.75" customHeight="1">
      <c r="A6" s="52" t="s">
        <v>30</v>
      </c>
      <c r="B6" s="61">
        <v>20807508</v>
      </c>
      <c r="C6" s="62"/>
      <c r="D6" s="10"/>
      <c r="E6" s="10"/>
      <c r="F6" s="10"/>
      <c r="G6" s="10"/>
    </row>
    <row r="7" spans="1:7" ht="21.75" customHeight="1">
      <c r="A7" s="52" t="s">
        <v>10</v>
      </c>
      <c r="B7" s="61">
        <v>12145758</v>
      </c>
      <c r="C7" s="62"/>
      <c r="D7" s="10"/>
      <c r="E7" s="10"/>
      <c r="F7" s="10"/>
      <c r="G7" s="10"/>
    </row>
    <row r="8" spans="1:7" ht="22.5" customHeight="1">
      <c r="A8" s="53" t="s">
        <v>11</v>
      </c>
      <c r="B8" s="63"/>
      <c r="C8" s="63">
        <f>IF(SUM(B6:B7)=0,0,SUM(B6:B7))</f>
        <v>32953266</v>
      </c>
      <c r="D8" s="10"/>
      <c r="E8" s="10"/>
      <c r="F8" s="10"/>
      <c r="G8" s="10"/>
    </row>
    <row r="9" spans="1:7" ht="22.5" customHeight="1">
      <c r="A9" s="54" t="s">
        <v>12</v>
      </c>
      <c r="B9" s="62"/>
      <c r="C9" s="62"/>
      <c r="D9" s="10"/>
      <c r="E9" s="10"/>
      <c r="F9" s="10"/>
      <c r="G9" s="10"/>
    </row>
    <row r="10" spans="1:7" ht="22.5" customHeight="1">
      <c r="A10" s="55" t="s">
        <v>36</v>
      </c>
      <c r="B10" s="62">
        <v>1420796</v>
      </c>
      <c r="C10" s="62"/>
      <c r="D10" s="10"/>
      <c r="E10" s="10"/>
      <c r="F10" s="10"/>
      <c r="G10" s="10"/>
    </row>
    <row r="11" spans="1:7" ht="22.5" customHeight="1">
      <c r="A11" s="55" t="s">
        <v>46</v>
      </c>
      <c r="B11" s="62">
        <v>8658004</v>
      </c>
      <c r="C11" s="62"/>
      <c r="D11" s="10"/>
      <c r="E11" s="10"/>
      <c r="F11" s="10"/>
      <c r="G11" s="10"/>
    </row>
    <row r="12" spans="1:7" ht="22.5" customHeight="1">
      <c r="A12" s="55" t="s">
        <v>47</v>
      </c>
      <c r="B12" s="62">
        <v>12053</v>
      </c>
      <c r="C12" s="62"/>
      <c r="D12" s="10"/>
      <c r="E12" s="10"/>
      <c r="F12" s="10"/>
      <c r="G12" s="10"/>
    </row>
    <row r="13" spans="1:7" ht="21" customHeight="1">
      <c r="A13" s="55" t="s">
        <v>37</v>
      </c>
      <c r="B13" s="61">
        <v>1845877</v>
      </c>
      <c r="C13" s="62"/>
      <c r="D13" s="10"/>
      <c r="E13" s="10"/>
      <c r="F13" s="10"/>
      <c r="G13" s="10"/>
    </row>
    <row r="14" spans="1:7" ht="21" customHeight="1">
      <c r="A14" s="55" t="s">
        <v>48</v>
      </c>
      <c r="B14" s="61">
        <v>-12759199</v>
      </c>
      <c r="C14" s="62"/>
      <c r="D14" s="10"/>
      <c r="E14" s="10"/>
      <c r="F14" s="10"/>
      <c r="G14" s="10"/>
    </row>
    <row r="15" spans="1:7" ht="21" customHeight="1">
      <c r="A15" s="55" t="s">
        <v>38</v>
      </c>
      <c r="B15" s="61">
        <v>-4466948</v>
      </c>
      <c r="C15" s="62"/>
      <c r="D15" s="10"/>
      <c r="E15" s="10"/>
      <c r="F15" s="10"/>
      <c r="G15" s="10"/>
    </row>
    <row r="16" spans="1:7" ht="21" customHeight="1">
      <c r="A16" s="53" t="s">
        <v>13</v>
      </c>
      <c r="B16" s="61"/>
      <c r="C16" s="63">
        <f>IF(SUM(B10:B15)=0,0,SUM(B10:B15))</f>
        <v>-5289417</v>
      </c>
      <c r="D16" s="10"/>
      <c r="E16" s="10"/>
      <c r="F16" s="10"/>
      <c r="G16" s="10"/>
    </row>
    <row r="17" spans="1:7" ht="21" customHeight="1">
      <c r="A17" s="54" t="s">
        <v>31</v>
      </c>
      <c r="B17" s="6"/>
      <c r="C17" s="8"/>
      <c r="D17" s="10"/>
      <c r="E17" s="10"/>
      <c r="F17" s="10"/>
      <c r="G17" s="10"/>
    </row>
    <row r="18" spans="1:7" ht="21" customHeight="1">
      <c r="A18" s="55" t="s">
        <v>32</v>
      </c>
      <c r="B18" s="61">
        <v>59893235</v>
      </c>
      <c r="C18" s="63"/>
      <c r="D18" s="71"/>
      <c r="E18" s="10"/>
      <c r="F18" s="10"/>
      <c r="G18" s="10"/>
    </row>
    <row r="19" spans="1:7" ht="21" customHeight="1">
      <c r="A19" s="55" t="s">
        <v>33</v>
      </c>
      <c r="B19" s="61">
        <v>-87455264</v>
      </c>
      <c r="C19" s="63"/>
      <c r="D19" s="71"/>
      <c r="E19" s="10"/>
      <c r="F19" s="10"/>
      <c r="G19" s="10"/>
    </row>
    <row r="20" spans="1:7" ht="21" customHeight="1">
      <c r="A20" s="53" t="s">
        <v>34</v>
      </c>
      <c r="B20" s="61"/>
      <c r="C20" s="63">
        <f>IF(SUM(B18:B19)=0,0,SUM(B18:B19))</f>
        <v>-27562029</v>
      </c>
      <c r="D20" s="71"/>
      <c r="E20" s="10"/>
      <c r="F20" s="10"/>
      <c r="G20" s="10"/>
    </row>
    <row r="21" spans="1:7" ht="21" customHeight="1">
      <c r="A21" s="54" t="s">
        <v>14</v>
      </c>
      <c r="B21" s="61"/>
      <c r="C21" s="63">
        <f>IF(SUM(C8,C16,C20)=0,0,SUM(C8,C16,C20))</f>
        <v>101820</v>
      </c>
      <c r="D21" s="71"/>
      <c r="E21" s="10"/>
      <c r="F21" s="10"/>
      <c r="G21" s="10"/>
    </row>
    <row r="22" spans="1:7" ht="21" customHeight="1">
      <c r="A22" s="54" t="s">
        <v>15</v>
      </c>
      <c r="B22" s="6"/>
      <c r="C22" s="64">
        <v>56510744</v>
      </c>
      <c r="D22" s="10"/>
      <c r="E22" s="10"/>
      <c r="F22" s="10"/>
      <c r="G22" s="10"/>
    </row>
    <row r="23" spans="1:7" ht="21" customHeight="1">
      <c r="A23" s="54" t="s">
        <v>16</v>
      </c>
      <c r="B23" s="6"/>
      <c r="C23" s="65">
        <f>C21+C22</f>
        <v>56612564</v>
      </c>
      <c r="D23" s="10"/>
      <c r="E23" s="10"/>
      <c r="F23" s="10"/>
      <c r="G23" s="10"/>
    </row>
    <row r="24" spans="1:7" ht="21" customHeight="1">
      <c r="A24" s="52"/>
      <c r="B24" s="6"/>
      <c r="C24" s="62"/>
      <c r="D24" s="10"/>
      <c r="E24" s="10"/>
      <c r="F24" s="10"/>
      <c r="G24" s="10"/>
    </row>
    <row r="25" spans="1:3" ht="22.5" customHeight="1">
      <c r="A25" s="52"/>
      <c r="B25" s="6"/>
      <c r="C25" s="62"/>
    </row>
    <row r="26" spans="1:3" ht="21" customHeight="1">
      <c r="A26" s="52"/>
      <c r="B26" s="6"/>
      <c r="C26" s="7"/>
    </row>
    <row r="27" spans="1:3" ht="21.75" customHeight="1">
      <c r="A27" s="52"/>
      <c r="B27" s="6"/>
      <c r="C27" s="7"/>
    </row>
    <row r="28" spans="1:3" ht="21.75" customHeight="1">
      <c r="A28" s="52"/>
      <c r="B28" s="6"/>
      <c r="C28" s="7"/>
    </row>
    <row r="29" spans="1:3" ht="21.75" customHeight="1">
      <c r="A29" s="52"/>
      <c r="B29" s="6"/>
      <c r="C29" s="7"/>
    </row>
    <row r="30" spans="1:3" ht="21.75" customHeight="1">
      <c r="A30" s="52"/>
      <c r="B30" s="6"/>
      <c r="C30" s="7"/>
    </row>
    <row r="31" spans="1:3" ht="15.75" customHeight="1">
      <c r="A31" s="56"/>
      <c r="B31" s="8"/>
      <c r="C31" s="9"/>
    </row>
    <row r="32" spans="1:3" ht="22.5" customHeight="1">
      <c r="A32" s="56"/>
      <c r="B32" s="8"/>
      <c r="C32" s="9"/>
    </row>
    <row r="33" spans="1:3" ht="24.75" customHeight="1">
      <c r="A33" s="54"/>
      <c r="B33" s="8"/>
      <c r="C33" s="8"/>
    </row>
    <row r="34" spans="1:4" ht="24" customHeight="1">
      <c r="A34" s="54"/>
      <c r="B34" s="8"/>
      <c r="C34" s="9"/>
      <c r="D34" s="10"/>
    </row>
    <row r="35" spans="1:3" ht="53.25" customHeight="1" thickBot="1">
      <c r="A35" s="57"/>
      <c r="B35" s="11"/>
      <c r="C35" s="11"/>
    </row>
    <row r="36" spans="1:3" ht="15.75" customHeight="1">
      <c r="A36" s="95"/>
      <c r="B36" s="95"/>
      <c r="C36" s="95"/>
    </row>
    <row r="37" ht="15.75" customHeight="1"/>
  </sheetData>
  <mergeCells count="5">
    <mergeCell ref="A36:C36"/>
    <mergeCell ref="A1:C1"/>
    <mergeCell ref="A2:B2"/>
    <mergeCell ref="A3:A4"/>
    <mergeCell ref="B3:C4"/>
  </mergeCells>
  <printOptions/>
  <pageMargins left="0.5118110236220472" right="0.35433070866141736" top="0.6692913385826772" bottom="0.3937007874015748" header="0.3937007874015748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louise2008</cp:lastModifiedBy>
  <cp:lastPrinted>2016-08-16T06:27:30Z</cp:lastPrinted>
  <dcterms:created xsi:type="dcterms:W3CDTF">2001-07-11T06:52:26Z</dcterms:created>
  <dcterms:modified xsi:type="dcterms:W3CDTF">2016-08-16T06:47:00Z</dcterms:modified>
  <cp:category>I13</cp:category>
  <cp:version/>
  <cp:contentType/>
  <cp:contentStatus/>
</cp:coreProperties>
</file>